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60" windowWidth="9720" windowHeight="4380" tabRatio="797" activeTab="2"/>
  </bookViews>
  <sheets>
    <sheet name="пр 1" sheetId="1" r:id="rId1"/>
    <sheet name="пр 2" sheetId="2" r:id="rId2"/>
    <sheet name="пр 3" sheetId="3" r:id="rId3"/>
    <sheet name="Лист1" sheetId="4" r:id="rId4"/>
  </sheets>
  <externalReferences>
    <externalReference r:id="rId7"/>
  </externalReferences>
  <definedNames>
    <definedName name="_xlnm.Print_Titles" localSheetId="0">'пр 1'!$6:$7</definedName>
    <definedName name="_xlnm.Print_Titles" localSheetId="1">'пр 2'!$7:$9</definedName>
    <definedName name="_xlnm.Print_Area" localSheetId="2">'пр 3'!$A$1:$I$11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<sst xmlns="http://schemas.openxmlformats.org/spreadsheetml/2006/main" count="135" uniqueCount="110">
  <si>
    <t>Наименование показателей</t>
  </si>
  <si>
    <t>1.1.</t>
  </si>
  <si>
    <t>1.2.</t>
  </si>
  <si>
    <t>РЭК</t>
  </si>
  <si>
    <t>Величина расходов, не учтенных в тарифе</t>
  </si>
  <si>
    <t>тыс. руб.</t>
  </si>
  <si>
    <t>№ п/п</t>
  </si>
  <si>
    <t>Наименование показателя</t>
  </si>
  <si>
    <t>Единица измерения</t>
  </si>
  <si>
    <t>Организация</t>
  </si>
  <si>
    <t xml:space="preserve">Расходы, учтенные и неучтенные при расчете тарифа   </t>
  </si>
  <si>
    <t>Показатель (группы потребителей)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</si>
  <si>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</si>
  <si>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</si>
  <si>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</si>
  <si>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к  протоколу</t>
  </si>
  <si>
    <t>2014 г.</t>
  </si>
  <si>
    <t>2015 г.</t>
  </si>
  <si>
    <t>Мощность полигона по захоронению ТБО</t>
  </si>
  <si>
    <t>Мощность объектов по утилизации ТБО</t>
  </si>
  <si>
    <t>Количество обслуживаемого населения</t>
  </si>
  <si>
    <t>2014 год</t>
  </si>
  <si>
    <t>2016 год</t>
  </si>
  <si>
    <t>2015 год</t>
  </si>
  <si>
    <t>Расходы на сырье и материалы</t>
  </si>
  <si>
    <t>Тарифы на услуги по утилизации (захоронению) твердых бытовых отходов</t>
  </si>
  <si>
    <t>01.01.2014 - 30.06.2014</t>
  </si>
  <si>
    <t>01.07.2014 - 31.12.2014</t>
  </si>
  <si>
    <t>01.01.2015 -30.06.2015</t>
  </si>
  <si>
    <t>01.07.2015 - 31.12.2015</t>
  </si>
  <si>
    <t>01.01.2016 -30.06.2016</t>
  </si>
  <si>
    <t>01.07.2016 - 31.12.2016</t>
  </si>
  <si>
    <t>1.</t>
  </si>
  <si>
    <t>2.</t>
  </si>
  <si>
    <t>Основные технико-экономические показатели</t>
  </si>
  <si>
    <t xml:space="preserve">Величина показателя </t>
  </si>
  <si>
    <t>2016 г.</t>
  </si>
  <si>
    <t>Объем реализации товаров и услуг, в том числе по потребителям:</t>
  </si>
  <si>
    <t>тыс. м3</t>
  </si>
  <si>
    <t>населению</t>
  </si>
  <si>
    <t>бюджетным потребителям</t>
  </si>
  <si>
    <t>1.3.</t>
  </si>
  <si>
    <t>прочим потребителям</t>
  </si>
  <si>
    <t>человек</t>
  </si>
  <si>
    <t>Расходы на оплату труда основного персонала</t>
  </si>
  <si>
    <t>Отчисления на социальные нужды</t>
  </si>
  <si>
    <t>Ремонт и техническое обслуживание, в т.ч.</t>
  </si>
  <si>
    <t>2.1.</t>
  </si>
  <si>
    <t>Прочие прямые расходы, связанные с утилизацией (захоронением) отходов, в том числе</t>
  </si>
  <si>
    <t>Топливо и ГСМ</t>
  </si>
  <si>
    <t>Транспортный налог</t>
  </si>
  <si>
    <t>Экологический мониторинг</t>
  </si>
  <si>
    <t>Арендная плата</t>
  </si>
  <si>
    <t>Содержание дороги к полигону ТБО</t>
  </si>
  <si>
    <t>Устранение локальных очагов пожара</t>
  </si>
  <si>
    <t>Расходы на оплату труда цехового персонала</t>
  </si>
  <si>
    <t xml:space="preserve">Расходы на оплату труда административно-управленческого персонала </t>
  </si>
  <si>
    <t>Численность цехового персонала, чел.</t>
  </si>
  <si>
    <t>Численность основного персонала, чел.</t>
  </si>
  <si>
    <t>Расходы на оплату труда ремонтного персонала</t>
  </si>
  <si>
    <t>Капитальный ремонт</t>
  </si>
  <si>
    <t>Общепроизводственные (цеховые расходы), в том числе</t>
  </si>
  <si>
    <t>Общехозяйственные (управленческие) расходы, в том числе</t>
  </si>
  <si>
    <t>Расходы, связанные с реализацией товаров (услуг)</t>
  </si>
  <si>
    <t>в том числе:</t>
  </si>
  <si>
    <t>1.2.1.</t>
  </si>
  <si>
    <t>1.4.</t>
  </si>
  <si>
    <t>1.4.1.</t>
  </si>
  <si>
    <t>1.4.2.</t>
  </si>
  <si>
    <t>1.4.3.</t>
  </si>
  <si>
    <t>1.4.4.</t>
  </si>
  <si>
    <t>1.5.</t>
  </si>
  <si>
    <t>1.5.1.</t>
  </si>
  <si>
    <t>1.5.2.</t>
  </si>
  <si>
    <t>1.5.3.</t>
  </si>
  <si>
    <t>1.5.4.</t>
  </si>
  <si>
    <t>1.5.5.</t>
  </si>
  <si>
    <t>1.5.6.</t>
  </si>
  <si>
    <t>1.6.</t>
  </si>
  <si>
    <t>1.6.1.</t>
  </si>
  <si>
    <t>1.6.2.</t>
  </si>
  <si>
    <t>1.6.3.</t>
  </si>
  <si>
    <t>1.7.</t>
  </si>
  <si>
    <t>1.7.1.</t>
  </si>
  <si>
    <t>1.7.2.</t>
  </si>
  <si>
    <t>Итого расходов, связанных с производством и реализацией</t>
  </si>
  <si>
    <t>Прочие экономически обоснованные расходы относимые на прибыль после налогообложения</t>
  </si>
  <si>
    <t>Внереализационные расходы, в том числе:</t>
  </si>
  <si>
    <t>Единый налог, уплачиваемый организацией, применяющей упрощенную систему налогообложения</t>
  </si>
  <si>
    <t>Налоги и сборы, в том числе:</t>
  </si>
  <si>
    <t>2.2.</t>
  </si>
  <si>
    <t>2.2.1.</t>
  </si>
  <si>
    <t>Итого внереализационных расходов</t>
  </si>
  <si>
    <t>3.</t>
  </si>
  <si>
    <t>Объем финансовых потребностей по реализации производственной программы  организации коммунального комплекса</t>
  </si>
  <si>
    <t>Всего 2014-2016 годы</t>
  </si>
  <si>
    <t>Расходы на ремонт основных средств</t>
  </si>
  <si>
    <t>1.5.7.</t>
  </si>
  <si>
    <t>Расходы на оплату работ контролеров-приемщиков ТБО</t>
  </si>
  <si>
    <t>1.6.4.</t>
  </si>
  <si>
    <t>1.6.5.</t>
  </si>
  <si>
    <t>Электроэнергия</t>
  </si>
  <si>
    <t>Прочие раходы</t>
  </si>
  <si>
    <t>Приложение № 1
к экспертному заключению 
по делу № 249-13в</t>
  </si>
  <si>
    <t>Приложение № 2                                           к экспертному заключению по делу 
№ 249-13в</t>
  </si>
  <si>
    <t>Приложение № 3                                           к экспертному заключению по делу № 249-13в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</si>
  <si>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</si>
  <si>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открытого акционерного общества «Таймырбыт» 
(Таймырский Долгано-Ненецкий район, г. Дудинка, ИНН 8401011170)</t>
  </si>
  <si>
    <t>Тарифы на услуги по утилизации (захоронению) твердых бытовых отходов для потребителей открытого акционерного общества «Таймырбыт» 
(Таймырский Долгано-Ненецкий район, г. Дудинка, ИНН 8401011170)</t>
  </si>
  <si>
    <t>открытого акционерного общества «Таймырбыт» (Таймырский Долгано-Ненецкий район, г. Дудинка, ИНН 8401011170)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</si>
</sst>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0"/>
    <numFmt numFmtId="199" formatCode="#,##0.0"/>
  </numFmts>
  <fonts count="45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color indexed="6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5" fillId="0" borderId="0" xfId="58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7" fillId="0" borderId="0" xfId="58" applyFont="1" applyFill="1" applyAlignment="1">
      <alignment/>
      <protection/>
    </xf>
    <xf numFmtId="0" fontId="7" fillId="0" borderId="0" xfId="58" applyFont="1" applyFill="1" applyAlignment="1">
      <alignment horizontal="left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11" fillId="0" borderId="0" xfId="57" applyFont="1">
      <alignment/>
      <protection/>
    </xf>
    <xf numFmtId="0" fontId="7" fillId="0" borderId="0" xfId="57" applyFont="1" applyAlignment="1">
      <alignment horizontal="left" vertical="center"/>
      <protection/>
    </xf>
    <xf numFmtId="0" fontId="7" fillId="0" borderId="0" xfId="57" applyFont="1" applyAlignment="1">
      <alignment vertical="center"/>
      <protection/>
    </xf>
    <xf numFmtId="0" fontId="7" fillId="0" borderId="0" xfId="57" applyFont="1" applyAlignment="1">
      <alignment vertical="center" wrapText="1"/>
      <protection/>
    </xf>
    <xf numFmtId="0" fontId="11" fillId="0" borderId="0" xfId="57" applyFont="1" applyAlignment="1">
      <alignment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10" xfId="53" applyNumberFormat="1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/>
      <protection/>
    </xf>
    <xf numFmtId="0" fontId="5" fillId="0" borderId="10" xfId="58" applyFont="1" applyBorder="1" applyAlignment="1">
      <alignment horizontal="left" vertical="center" wrapText="1"/>
      <protection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>
      <alignment/>
      <protection/>
    </xf>
    <xf numFmtId="0" fontId="5" fillId="0" borderId="10" xfId="58" applyFont="1" applyBorder="1" applyAlignment="1">
      <alignment horizontal="center" vertical="center"/>
      <protection/>
    </xf>
    <xf numFmtId="4" fontId="9" fillId="0" borderId="12" xfId="58" applyNumberFormat="1" applyFont="1" applyBorder="1" applyAlignment="1">
      <alignment horizontal="center"/>
      <protection/>
    </xf>
    <xf numFmtId="0" fontId="9" fillId="0" borderId="10" xfId="58" applyFont="1" applyBorder="1">
      <alignment/>
      <protection/>
    </xf>
    <xf numFmtId="0" fontId="5" fillId="33" borderId="10" xfId="57" applyFont="1" applyFill="1" applyBorder="1" applyAlignment="1">
      <alignment vertical="center" wrapText="1"/>
      <protection/>
    </xf>
    <xf numFmtId="2" fontId="1" fillId="33" borderId="10" xfId="57" applyNumberFormat="1" applyFont="1" applyFill="1" applyBorder="1" applyAlignment="1">
      <alignment horizontal="center" vertical="center" wrapText="1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1" fillId="33" borderId="10" xfId="57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 vertical="center" wrapText="1"/>
    </xf>
    <xf numFmtId="189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4" fontId="1" fillId="33" borderId="12" xfId="53" applyNumberFormat="1" applyFont="1" applyFill="1" applyBorder="1" applyAlignment="1">
      <alignment horizontal="center" vertical="center"/>
      <protection/>
    </xf>
    <xf numFmtId="4" fontId="1" fillId="33" borderId="10" xfId="58" applyNumberFormat="1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horizontal="center" vertical="center" wrapText="1"/>
      <protection/>
    </xf>
    <xf numFmtId="198" fontId="1" fillId="33" borderId="12" xfId="53" applyNumberFormat="1" applyFont="1" applyFill="1" applyBorder="1" applyAlignment="1">
      <alignment horizontal="center" vertical="center"/>
      <protection/>
    </xf>
    <xf numFmtId="4" fontId="9" fillId="33" borderId="10" xfId="53" applyNumberFormat="1" applyFont="1" applyFill="1" applyBorder="1" applyAlignment="1">
      <alignment horizontal="center" vertical="center" wrapText="1"/>
      <protection/>
    </xf>
    <xf numFmtId="4" fontId="9" fillId="33" borderId="12" xfId="53" applyNumberFormat="1" applyFont="1" applyFill="1" applyBorder="1" applyAlignment="1">
      <alignment horizontal="center" vertical="center"/>
      <protection/>
    </xf>
    <xf numFmtId="4" fontId="1" fillId="33" borderId="12" xfId="53" applyNumberFormat="1" applyFont="1" applyFill="1" applyBorder="1" applyAlignment="1">
      <alignment horizontal="center" vertical="center" wrapText="1"/>
      <protection/>
    </xf>
    <xf numFmtId="2" fontId="1" fillId="33" borderId="10" xfId="53" applyNumberFormat="1" applyFont="1" applyFill="1" applyBorder="1" applyAlignment="1">
      <alignment horizontal="center" vertical="center" wrapText="1"/>
      <protection/>
    </xf>
    <xf numFmtId="2" fontId="1" fillId="33" borderId="12" xfId="53" applyNumberFormat="1" applyFont="1" applyFill="1" applyBorder="1" applyAlignment="1">
      <alignment horizontal="center" vertical="center"/>
      <protection/>
    </xf>
    <xf numFmtId="2" fontId="1" fillId="33" borderId="10" xfId="58" applyNumberFormat="1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top" wrapText="1"/>
      <protection/>
    </xf>
    <xf numFmtId="198" fontId="1" fillId="33" borderId="10" xfId="58" applyNumberFormat="1" applyFont="1" applyFill="1" applyBorder="1" applyAlignment="1">
      <alignment horizontal="center" vertical="center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1" fillId="0" borderId="12" xfId="53" applyNumberFormat="1" applyFont="1" applyFill="1" applyBorder="1" applyAlignment="1">
      <alignment horizontal="center" vertical="center"/>
      <protection/>
    </xf>
    <xf numFmtId="2" fontId="1" fillId="0" borderId="10" xfId="58" applyNumberFormat="1" applyFont="1" applyFill="1" applyBorder="1" applyAlignment="1">
      <alignment horizontal="center" vertical="center"/>
      <protection/>
    </xf>
    <xf numFmtId="4" fontId="1" fillId="0" borderId="10" xfId="58" applyNumberFormat="1" applyFont="1" applyFill="1" applyBorder="1" applyAlignment="1">
      <alignment horizontal="center" vertical="center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4" fontId="1" fillId="0" borderId="12" xfId="53" applyNumberFormat="1" applyFont="1" applyFill="1" applyBorder="1" applyAlignment="1">
      <alignment horizontal="center" vertical="center"/>
      <protection/>
    </xf>
    <xf numFmtId="198" fontId="1" fillId="0" borderId="10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198" fontId="1" fillId="0" borderId="12" xfId="53" applyNumberFormat="1" applyFont="1" applyFill="1" applyBorder="1" applyAlignment="1">
      <alignment horizontal="center" vertical="center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4" fontId="1" fillId="0" borderId="12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58" applyFont="1" applyBorder="1" applyAlignment="1">
      <alignment horizontal="center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left" vertic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7" fillId="0" borderId="0" xfId="57" applyFont="1" applyAlignment="1">
      <alignment horizontal="left" vertical="top" wrapText="1"/>
      <protection/>
    </xf>
    <xf numFmtId="0" fontId="0" fillId="0" borderId="0" xfId="0" applyAlignment="1">
      <alignment horizontal="left" vertical="center" wrapText="1"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Экспертное заключение ООО Типтур Водоотведение (приложения 1-7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5"/>
  <sheetViews>
    <sheetView workbookViewId="0" topLeftCell="A1">
      <selection activeCell="D13" sqref="D13"/>
    </sheetView>
  </sheetViews>
  <sheetFormatPr defaultColWidth="39.8515625" defaultRowHeight="12.75"/>
  <cols>
    <col min="1" max="1" width="6.140625" style="2" customWidth="1"/>
    <col min="2" max="2" width="29.421875" style="2" customWidth="1"/>
    <col min="3" max="3" width="12.8515625" style="2" customWidth="1"/>
    <col min="4" max="4" width="10.421875" style="2" customWidth="1"/>
    <col min="5" max="5" width="11.7109375" style="2" customWidth="1"/>
    <col min="6" max="6" width="12.7109375" style="2" customWidth="1"/>
    <col min="7" max="16384" width="39.8515625" style="2" customWidth="1"/>
  </cols>
  <sheetData>
    <row r="1" spans="1:6" ht="53.25" customHeight="1">
      <c r="A1" s="30"/>
      <c r="B1" s="30"/>
      <c r="C1" s="30"/>
      <c r="D1" s="73" t="s">
        <v>103</v>
      </c>
      <c r="E1" s="74"/>
      <c r="F1" s="74"/>
    </row>
    <row r="2" spans="1:6" ht="30" customHeight="1">
      <c r="A2" s="30"/>
      <c r="B2" s="30"/>
      <c r="C2" s="30"/>
      <c r="D2" s="30"/>
      <c r="E2" s="30"/>
      <c r="F2" s="31"/>
    </row>
    <row r="3" spans="1:7" ht="20.25" customHeight="1">
      <c r="A3" s="71" t="s">
        <v>34</v>
      </c>
      <c r="B3" s="71"/>
      <c r="C3" s="71"/>
      <c r="D3" s="71"/>
      <c r="E3" s="71"/>
      <c r="F3" s="71"/>
      <c r="G3" s="15" t="s">
        <v>15</v>
      </c>
    </row>
    <row r="4" spans="1:9" ht="55.5" customHeight="1">
      <c r="A4" s="72" t="s">
        <v>107</v>
      </c>
      <c r="B4" s="72"/>
      <c r="C4" s="72"/>
      <c r="D4" s="72"/>
      <c r="E4" s="72"/>
      <c r="F4" s="72"/>
      <c r="G4" s="1"/>
      <c r="H4" s="1"/>
      <c r="I4" s="1"/>
    </row>
    <row r="5" spans="1:6" ht="18.75">
      <c r="A5" s="30"/>
      <c r="B5" s="30"/>
      <c r="C5" s="30"/>
      <c r="D5" s="30"/>
      <c r="E5" s="30"/>
      <c r="F5" s="31"/>
    </row>
    <row r="6" spans="1:6" ht="36" customHeight="1">
      <c r="A6" s="75" t="s">
        <v>6</v>
      </c>
      <c r="B6" s="75" t="s">
        <v>7</v>
      </c>
      <c r="C6" s="75" t="s">
        <v>8</v>
      </c>
      <c r="D6" s="77" t="s">
        <v>35</v>
      </c>
      <c r="E6" s="78"/>
      <c r="F6" s="79"/>
    </row>
    <row r="7" spans="1:6" ht="15.75">
      <c r="A7" s="76"/>
      <c r="B7" s="76"/>
      <c r="C7" s="76"/>
      <c r="D7" s="28" t="s">
        <v>16</v>
      </c>
      <c r="E7" s="28" t="s">
        <v>17</v>
      </c>
      <c r="F7" s="28" t="s">
        <v>36</v>
      </c>
    </row>
    <row r="8" spans="1:6" ht="33" customHeigh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</row>
    <row r="9" spans="1:6" ht="47.25" customHeight="1">
      <c r="A9" s="28">
        <v>1</v>
      </c>
      <c r="B9" s="29" t="s">
        <v>37</v>
      </c>
      <c r="C9" s="28" t="s">
        <v>38</v>
      </c>
      <c r="D9" s="45">
        <v>61.593</v>
      </c>
      <c r="E9" s="45">
        <v>61.593</v>
      </c>
      <c r="F9" s="45">
        <v>61.593</v>
      </c>
    </row>
    <row r="10" spans="1:6" ht="36" customHeight="1">
      <c r="A10" s="28" t="s">
        <v>1</v>
      </c>
      <c r="B10" s="29" t="s">
        <v>39</v>
      </c>
      <c r="C10" s="28" t="s">
        <v>38</v>
      </c>
      <c r="D10" s="45">
        <v>49.409</v>
      </c>
      <c r="E10" s="45">
        <v>49.409</v>
      </c>
      <c r="F10" s="45">
        <v>49.409</v>
      </c>
    </row>
    <row r="11" spans="1:6" ht="15.75">
      <c r="A11" s="28" t="s">
        <v>2</v>
      </c>
      <c r="B11" s="29" t="s">
        <v>40</v>
      </c>
      <c r="C11" s="28" t="s">
        <v>38</v>
      </c>
      <c r="D11" s="45">
        <v>4.503</v>
      </c>
      <c r="E11" s="45">
        <v>4.503</v>
      </c>
      <c r="F11" s="45">
        <v>4.503</v>
      </c>
    </row>
    <row r="12" spans="1:6" ht="15.75">
      <c r="A12" s="28" t="s">
        <v>41</v>
      </c>
      <c r="B12" s="29" t="s">
        <v>42</v>
      </c>
      <c r="C12" s="28" t="s">
        <v>38</v>
      </c>
      <c r="D12" s="45">
        <v>7.681</v>
      </c>
      <c r="E12" s="45">
        <v>7.681</v>
      </c>
      <c r="F12" s="45">
        <v>7.681</v>
      </c>
    </row>
    <row r="13" spans="1:6" ht="31.5">
      <c r="A13" s="28">
        <v>2</v>
      </c>
      <c r="B13" s="29" t="s">
        <v>20</v>
      </c>
      <c r="C13" s="28" t="s">
        <v>43</v>
      </c>
      <c r="D13" s="46">
        <v>21835</v>
      </c>
      <c r="E13" s="46">
        <v>21835</v>
      </c>
      <c r="F13" s="46">
        <v>21835</v>
      </c>
    </row>
    <row r="14" spans="1:6" ht="31.5">
      <c r="A14" s="28">
        <v>3</v>
      </c>
      <c r="B14" s="29" t="s">
        <v>18</v>
      </c>
      <c r="C14" s="27" t="s">
        <v>38</v>
      </c>
      <c r="D14" s="44">
        <v>0</v>
      </c>
      <c r="E14" s="44">
        <v>0</v>
      </c>
      <c r="F14" s="44">
        <v>0</v>
      </c>
    </row>
    <row r="15" spans="1:6" ht="31.5">
      <c r="A15" s="28">
        <v>4</v>
      </c>
      <c r="B15" s="29" t="s">
        <v>19</v>
      </c>
      <c r="C15" s="27" t="s">
        <v>38</v>
      </c>
      <c r="D15" s="44">
        <v>0</v>
      </c>
      <c r="E15" s="44">
        <v>0</v>
      </c>
      <c r="F15" s="44">
        <v>0</v>
      </c>
    </row>
  </sheetData>
  <sheetProtection/>
  <mergeCells count="7">
    <mergeCell ref="A3:F3"/>
    <mergeCell ref="A4:F4"/>
    <mergeCell ref="D1:F1"/>
    <mergeCell ref="A6:A7"/>
    <mergeCell ref="B6:B7"/>
    <mergeCell ref="C6:C7"/>
    <mergeCell ref="D6:F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O44"/>
  <sheetViews>
    <sheetView workbookViewId="0" topLeftCell="A2">
      <pane ySplit="7" topLeftCell="A41" activePane="bottomLeft" state="frozen"/>
      <selection pane="topLeft" activeCell="A2" sqref="A2"/>
      <selection pane="bottomLeft" activeCell="O5" sqref="O5"/>
    </sheetView>
  </sheetViews>
  <sheetFormatPr defaultColWidth="9.140625" defaultRowHeight="12.75"/>
  <cols>
    <col min="1" max="1" width="8.140625" style="3" customWidth="1"/>
    <col min="2" max="2" width="20.8515625" style="3" customWidth="1"/>
    <col min="3" max="4" width="10.140625" style="4" customWidth="1"/>
    <col min="5" max="5" width="12.00390625" style="3" customWidth="1"/>
    <col min="6" max="7" width="10.140625" style="3" customWidth="1"/>
    <col min="8" max="8" width="11.140625" style="3" customWidth="1"/>
    <col min="9" max="10" width="10.140625" style="3" customWidth="1"/>
    <col min="11" max="11" width="11.28125" style="3" customWidth="1"/>
    <col min="12" max="12" width="10.57421875" style="3" customWidth="1"/>
    <col min="13" max="13" width="11.28125" style="3" customWidth="1"/>
    <col min="14" max="14" width="12.57421875" style="3" customWidth="1"/>
    <col min="15" max="15" width="44.8515625" style="3" customWidth="1"/>
    <col min="16" max="16384" width="9.140625" style="3" customWidth="1"/>
  </cols>
  <sheetData>
    <row r="1" ht="15.75" hidden="1"/>
    <row r="2" spans="2:11" ht="54.75" customHeight="1">
      <c r="B2" s="16"/>
      <c r="C2" s="82"/>
      <c r="D2" s="82"/>
      <c r="E2" s="82"/>
      <c r="F2" s="17"/>
      <c r="G2" s="17"/>
      <c r="H2" s="82" t="s">
        <v>104</v>
      </c>
      <c r="I2" s="82"/>
      <c r="J2" s="82"/>
      <c r="K2" s="82"/>
    </row>
    <row r="3" spans="1:4" ht="18.75">
      <c r="A3" s="5"/>
      <c r="B3" s="5"/>
      <c r="C3" s="6"/>
      <c r="D3" s="6"/>
    </row>
    <row r="4" spans="1:12" ht="19.5" customHeight="1">
      <c r="A4" s="83" t="s">
        <v>10</v>
      </c>
      <c r="B4" s="83"/>
      <c r="C4" s="83"/>
      <c r="D4" s="83"/>
      <c r="E4" s="83"/>
      <c r="F4" s="84"/>
      <c r="G4" s="84"/>
      <c r="H4" s="84"/>
      <c r="I4" s="84"/>
      <c r="J4" s="84"/>
      <c r="K4" s="84"/>
      <c r="L4" s="15"/>
    </row>
    <row r="5" spans="1:11" ht="45.75" customHeight="1">
      <c r="A5" s="72" t="s">
        <v>109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5:11" ht="16.5" customHeight="1">
      <c r="E6" s="7"/>
      <c r="F6" s="7"/>
      <c r="G6" s="7"/>
      <c r="H6" s="7"/>
      <c r="I6" s="7"/>
      <c r="J6" s="7"/>
      <c r="K6" s="7" t="s">
        <v>5</v>
      </c>
    </row>
    <row r="7" spans="1:14" ht="17.25" customHeight="1">
      <c r="A7" s="81" t="s">
        <v>6</v>
      </c>
      <c r="B7" s="81" t="s">
        <v>0</v>
      </c>
      <c r="C7" s="81" t="s">
        <v>21</v>
      </c>
      <c r="D7" s="81"/>
      <c r="E7" s="81"/>
      <c r="F7" s="81" t="s">
        <v>23</v>
      </c>
      <c r="G7" s="81"/>
      <c r="H7" s="81"/>
      <c r="I7" s="81" t="s">
        <v>22</v>
      </c>
      <c r="J7" s="81"/>
      <c r="K7" s="81"/>
      <c r="L7" s="80" t="s">
        <v>95</v>
      </c>
      <c r="M7" s="80"/>
      <c r="N7" s="80"/>
    </row>
    <row r="8" spans="1:14" ht="97.5" customHeight="1">
      <c r="A8" s="81"/>
      <c r="B8" s="81"/>
      <c r="C8" s="8" t="s">
        <v>9</v>
      </c>
      <c r="D8" s="8" t="s">
        <v>3</v>
      </c>
      <c r="E8" s="9" t="s">
        <v>4</v>
      </c>
      <c r="F8" s="8" t="s">
        <v>9</v>
      </c>
      <c r="G8" s="8" t="s">
        <v>3</v>
      </c>
      <c r="H8" s="9" t="s">
        <v>4</v>
      </c>
      <c r="I8" s="8" t="s">
        <v>9</v>
      </c>
      <c r="J8" s="8" t="s">
        <v>3</v>
      </c>
      <c r="K8" s="9" t="s">
        <v>4</v>
      </c>
      <c r="L8" s="8" t="s">
        <v>9</v>
      </c>
      <c r="M8" s="8" t="s">
        <v>3</v>
      </c>
      <c r="N8" s="9" t="s">
        <v>4</v>
      </c>
    </row>
    <row r="9" spans="1:14" ht="15.75">
      <c r="A9" s="9">
        <v>1</v>
      </c>
      <c r="B9" s="9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</row>
    <row r="10" spans="1:14" ht="47.25">
      <c r="A10" s="9">
        <v>1</v>
      </c>
      <c r="B10" s="34" t="s">
        <v>63</v>
      </c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39"/>
      <c r="N10" s="39"/>
    </row>
    <row r="11" spans="1:14" ht="15.75">
      <c r="A11" s="9"/>
      <c r="B11" s="34" t="s">
        <v>64</v>
      </c>
      <c r="C11" s="33"/>
      <c r="D11" s="33"/>
      <c r="E11" s="33"/>
      <c r="F11" s="33"/>
      <c r="G11" s="33"/>
      <c r="H11" s="33"/>
      <c r="I11" s="33"/>
      <c r="J11" s="33"/>
      <c r="K11" s="33"/>
      <c r="L11" s="36"/>
      <c r="M11" s="36"/>
      <c r="N11" s="36"/>
    </row>
    <row r="12" spans="1:14" ht="37.5" customHeight="1">
      <c r="A12" s="35" t="s">
        <v>1</v>
      </c>
      <c r="B12" s="13" t="s">
        <v>24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8">
        <v>0</v>
      </c>
      <c r="M12" s="48">
        <f>D12+G12+J12</f>
        <v>0</v>
      </c>
      <c r="N12" s="48">
        <f>L12-M12</f>
        <v>0</v>
      </c>
    </row>
    <row r="13" spans="1:14" ht="47.25">
      <c r="A13" s="14" t="s">
        <v>2</v>
      </c>
      <c r="B13" s="12" t="s">
        <v>44</v>
      </c>
      <c r="C13" s="49">
        <v>1702.008</v>
      </c>
      <c r="D13" s="49">
        <v>1702.008</v>
      </c>
      <c r="E13" s="47">
        <f aca="true" t="shared" si="0" ref="E13:E37">C13-D13</f>
        <v>0</v>
      </c>
      <c r="F13" s="49">
        <v>1795.125</v>
      </c>
      <c r="G13" s="49">
        <v>1795.125</v>
      </c>
      <c r="H13" s="47">
        <f aca="true" t="shared" si="1" ref="H13:H37">F13-G13</f>
        <v>0</v>
      </c>
      <c r="I13" s="49">
        <v>1879.496</v>
      </c>
      <c r="J13" s="49">
        <v>1879.496</v>
      </c>
      <c r="K13" s="47">
        <f aca="true" t="shared" si="2" ref="K13:K37">I13-J13</f>
        <v>0</v>
      </c>
      <c r="L13" s="48">
        <f>C13+F13+I13</f>
        <v>5376.629</v>
      </c>
      <c r="M13" s="48">
        <f>D13+G13+J13</f>
        <v>5376.629</v>
      </c>
      <c r="N13" s="48">
        <f aca="true" t="shared" si="3" ref="N13:N44">L13-M13</f>
        <v>0</v>
      </c>
    </row>
    <row r="14" spans="1:14" ht="47.25">
      <c r="A14" s="14" t="s">
        <v>65</v>
      </c>
      <c r="B14" s="12" t="s">
        <v>58</v>
      </c>
      <c r="C14" s="49">
        <v>5</v>
      </c>
      <c r="D14" s="49">
        <v>5</v>
      </c>
      <c r="E14" s="47">
        <f t="shared" si="0"/>
        <v>0</v>
      </c>
      <c r="F14" s="49">
        <f>C14</f>
        <v>5</v>
      </c>
      <c r="G14" s="49">
        <v>5</v>
      </c>
      <c r="H14" s="47">
        <f t="shared" si="1"/>
        <v>0</v>
      </c>
      <c r="I14" s="49">
        <v>5</v>
      </c>
      <c r="J14" s="49">
        <v>5</v>
      </c>
      <c r="K14" s="47">
        <f t="shared" si="2"/>
        <v>0</v>
      </c>
      <c r="L14" s="48">
        <v>5</v>
      </c>
      <c r="M14" s="48">
        <v>5</v>
      </c>
      <c r="N14" s="48">
        <f t="shared" si="3"/>
        <v>0</v>
      </c>
    </row>
    <row r="15" spans="1:14" ht="31.5">
      <c r="A15" s="14" t="s">
        <v>41</v>
      </c>
      <c r="B15" s="13" t="s">
        <v>45</v>
      </c>
      <c r="C15" s="49">
        <v>514.006</v>
      </c>
      <c r="D15" s="49">
        <v>514.006</v>
      </c>
      <c r="E15" s="47">
        <f t="shared" si="0"/>
        <v>0</v>
      </c>
      <c r="F15" s="49">
        <v>542.128</v>
      </c>
      <c r="G15" s="49">
        <v>542.128</v>
      </c>
      <c r="H15" s="47">
        <f t="shared" si="1"/>
        <v>0</v>
      </c>
      <c r="I15" s="49">
        <v>567.608</v>
      </c>
      <c r="J15" s="49">
        <v>567.608</v>
      </c>
      <c r="K15" s="47">
        <f t="shared" si="2"/>
        <v>0</v>
      </c>
      <c r="L15" s="48">
        <f>C15+F15+I15</f>
        <v>1623.742</v>
      </c>
      <c r="M15" s="48">
        <f>D15+G15+J15</f>
        <v>1623.742</v>
      </c>
      <c r="N15" s="48">
        <f t="shared" si="3"/>
        <v>0</v>
      </c>
    </row>
    <row r="16" spans="1:14" ht="63">
      <c r="A16" s="14" t="s">
        <v>66</v>
      </c>
      <c r="B16" s="12" t="s">
        <v>46</v>
      </c>
      <c r="C16" s="49">
        <v>4496.638</v>
      </c>
      <c r="D16" s="49">
        <v>4496.638</v>
      </c>
      <c r="E16" s="47">
        <f t="shared" si="0"/>
        <v>0</v>
      </c>
      <c r="F16" s="47">
        <v>4628.8</v>
      </c>
      <c r="G16" s="49">
        <v>4628.8</v>
      </c>
      <c r="H16" s="47">
        <f t="shared" si="1"/>
        <v>0</v>
      </c>
      <c r="I16" s="47">
        <v>4754.3</v>
      </c>
      <c r="J16" s="50">
        <v>4754.3</v>
      </c>
      <c r="K16" s="47">
        <f t="shared" si="2"/>
        <v>0</v>
      </c>
      <c r="L16" s="48">
        <f>C16+F16+I16</f>
        <v>13879.738000000001</v>
      </c>
      <c r="M16" s="48">
        <f>D16+G16+J16</f>
        <v>13879.738000000001</v>
      </c>
      <c r="N16" s="48">
        <f t="shared" si="3"/>
        <v>0</v>
      </c>
    </row>
    <row r="17" spans="1:14" ht="47.25">
      <c r="A17" s="14" t="s">
        <v>67</v>
      </c>
      <c r="B17" s="12" t="s">
        <v>59</v>
      </c>
      <c r="C17" s="49"/>
      <c r="D17" s="51"/>
      <c r="E17" s="52"/>
      <c r="F17" s="47"/>
      <c r="G17" s="51"/>
      <c r="H17" s="52"/>
      <c r="I17" s="47"/>
      <c r="J17" s="51"/>
      <c r="K17" s="52"/>
      <c r="L17" s="48"/>
      <c r="M17" s="48"/>
      <c r="N17" s="48"/>
    </row>
    <row r="18" spans="1:14" ht="31.5">
      <c r="A18" s="14" t="s">
        <v>68</v>
      </c>
      <c r="B18" s="13" t="s">
        <v>45</v>
      </c>
      <c r="C18" s="49"/>
      <c r="D18" s="51"/>
      <c r="E18" s="52"/>
      <c r="F18" s="47"/>
      <c r="G18" s="51"/>
      <c r="H18" s="52"/>
      <c r="I18" s="47"/>
      <c r="J18" s="51"/>
      <c r="K18" s="52"/>
      <c r="L18" s="48"/>
      <c r="M18" s="48"/>
      <c r="N18" s="48"/>
    </row>
    <row r="19" spans="1:14" ht="31.5">
      <c r="A19" s="14" t="s">
        <v>69</v>
      </c>
      <c r="B19" s="12" t="s">
        <v>96</v>
      </c>
      <c r="C19" s="49">
        <v>0</v>
      </c>
      <c r="D19" s="49">
        <v>0</v>
      </c>
      <c r="E19" s="47">
        <v>0</v>
      </c>
      <c r="F19" s="47">
        <v>0</v>
      </c>
      <c r="G19" s="49">
        <v>0</v>
      </c>
      <c r="H19" s="47">
        <f t="shared" si="1"/>
        <v>0</v>
      </c>
      <c r="I19" s="47">
        <v>0</v>
      </c>
      <c r="J19" s="49">
        <v>0</v>
      </c>
      <c r="K19" s="47">
        <f t="shared" si="2"/>
        <v>0</v>
      </c>
      <c r="L19" s="48">
        <f>C19+F19+I19</f>
        <v>0</v>
      </c>
      <c r="M19" s="48">
        <f>D19+G19+J19</f>
        <v>0</v>
      </c>
      <c r="N19" s="48">
        <f t="shared" si="3"/>
        <v>0</v>
      </c>
    </row>
    <row r="20" spans="1:14" ht="31.5">
      <c r="A20" s="14" t="s">
        <v>70</v>
      </c>
      <c r="B20" s="12" t="s">
        <v>60</v>
      </c>
      <c r="C20" s="49">
        <v>122.9</v>
      </c>
      <c r="D20" s="49">
        <v>122.9</v>
      </c>
      <c r="E20" s="47">
        <v>0</v>
      </c>
      <c r="F20" s="47">
        <v>0</v>
      </c>
      <c r="G20" s="49">
        <v>0</v>
      </c>
      <c r="H20" s="47">
        <f t="shared" si="1"/>
        <v>0</v>
      </c>
      <c r="I20" s="47">
        <v>0</v>
      </c>
      <c r="J20" s="49">
        <v>0</v>
      </c>
      <c r="K20" s="47">
        <f t="shared" si="2"/>
        <v>0</v>
      </c>
      <c r="L20" s="62">
        <f>C20+F20+I20</f>
        <v>122.9</v>
      </c>
      <c r="M20" s="62">
        <f>D20+G20+J20</f>
        <v>122.9</v>
      </c>
      <c r="N20" s="62">
        <f>L20-M20</f>
        <v>0</v>
      </c>
    </row>
    <row r="21" spans="1:14" ht="66" customHeight="1">
      <c r="A21" s="14" t="s">
        <v>71</v>
      </c>
      <c r="B21" s="12" t="s">
        <v>48</v>
      </c>
      <c r="C21" s="49">
        <v>0</v>
      </c>
      <c r="D21" s="49">
        <v>0</v>
      </c>
      <c r="E21" s="47">
        <f t="shared" si="0"/>
        <v>0</v>
      </c>
      <c r="F21" s="49">
        <v>0</v>
      </c>
      <c r="G21" s="50">
        <v>0</v>
      </c>
      <c r="H21" s="47">
        <v>0</v>
      </c>
      <c r="I21" s="49">
        <v>0</v>
      </c>
      <c r="J21" s="50">
        <v>0</v>
      </c>
      <c r="K21" s="47">
        <f t="shared" si="2"/>
        <v>0</v>
      </c>
      <c r="L21" s="48">
        <v>0</v>
      </c>
      <c r="M21" s="48">
        <v>0</v>
      </c>
      <c r="N21" s="48">
        <f t="shared" si="3"/>
        <v>0</v>
      </c>
    </row>
    <row r="22" spans="1:14" ht="15.75">
      <c r="A22" s="14" t="s">
        <v>72</v>
      </c>
      <c r="B22" s="13" t="s">
        <v>49</v>
      </c>
      <c r="C22" s="49">
        <v>0</v>
      </c>
      <c r="D22" s="49">
        <v>0</v>
      </c>
      <c r="E22" s="47">
        <f t="shared" si="0"/>
        <v>0</v>
      </c>
      <c r="F22" s="47">
        <v>0</v>
      </c>
      <c r="G22" s="49">
        <v>0</v>
      </c>
      <c r="H22" s="47">
        <f t="shared" si="1"/>
        <v>0</v>
      </c>
      <c r="I22" s="47">
        <v>0</v>
      </c>
      <c r="J22" s="49">
        <v>0</v>
      </c>
      <c r="K22" s="47">
        <f t="shared" si="2"/>
        <v>0</v>
      </c>
      <c r="L22" s="48">
        <f>C22+F22+I22</f>
        <v>0</v>
      </c>
      <c r="M22" s="48">
        <f>D22+G22+J22</f>
        <v>0</v>
      </c>
      <c r="N22" s="48">
        <f t="shared" si="3"/>
        <v>0</v>
      </c>
    </row>
    <row r="23" spans="1:14" ht="31.5">
      <c r="A23" s="14" t="s">
        <v>73</v>
      </c>
      <c r="B23" s="12" t="s">
        <v>50</v>
      </c>
      <c r="C23" s="49">
        <v>0</v>
      </c>
      <c r="D23" s="49">
        <v>0</v>
      </c>
      <c r="E23" s="47">
        <v>0</v>
      </c>
      <c r="F23" s="47">
        <v>0</v>
      </c>
      <c r="G23" s="49">
        <f>0</f>
        <v>0</v>
      </c>
      <c r="H23" s="47">
        <f t="shared" si="1"/>
        <v>0</v>
      </c>
      <c r="I23" s="47">
        <v>0</v>
      </c>
      <c r="J23" s="49">
        <v>0</v>
      </c>
      <c r="K23" s="47">
        <f t="shared" si="2"/>
        <v>0</v>
      </c>
      <c r="L23" s="48">
        <f>C23+F23+I23</f>
        <v>0</v>
      </c>
      <c r="M23" s="48">
        <f>D23+G23+J23</f>
        <v>0</v>
      </c>
      <c r="N23" s="48">
        <f t="shared" si="3"/>
        <v>0</v>
      </c>
    </row>
    <row r="24" spans="1:14" ht="31.5">
      <c r="A24" s="14" t="s">
        <v>74</v>
      </c>
      <c r="B24" s="12" t="s">
        <v>51</v>
      </c>
      <c r="C24" s="49">
        <v>0</v>
      </c>
      <c r="D24" s="49">
        <v>0</v>
      </c>
      <c r="E24" s="47">
        <v>0</v>
      </c>
      <c r="F24" s="47">
        <v>0</v>
      </c>
      <c r="G24" s="49">
        <v>0</v>
      </c>
      <c r="H24" s="47">
        <v>0</v>
      </c>
      <c r="I24" s="47">
        <v>0</v>
      </c>
      <c r="J24" s="49">
        <v>0</v>
      </c>
      <c r="K24" s="47">
        <v>0</v>
      </c>
      <c r="L24" s="48">
        <v>0</v>
      </c>
      <c r="M24" s="48">
        <v>0</v>
      </c>
      <c r="N24" s="48">
        <v>0</v>
      </c>
    </row>
    <row r="25" spans="1:14" ht="15.75">
      <c r="A25" s="14" t="s">
        <v>75</v>
      </c>
      <c r="B25" s="12" t="s">
        <v>52</v>
      </c>
      <c r="C25" s="49">
        <v>0</v>
      </c>
      <c r="D25" s="49">
        <v>0</v>
      </c>
      <c r="E25" s="47">
        <f t="shared" si="0"/>
        <v>0</v>
      </c>
      <c r="F25" s="47">
        <v>0</v>
      </c>
      <c r="G25" s="49">
        <v>0</v>
      </c>
      <c r="H25" s="47">
        <f t="shared" si="1"/>
        <v>0</v>
      </c>
      <c r="I25" s="47">
        <v>0</v>
      </c>
      <c r="J25" s="49">
        <v>0</v>
      </c>
      <c r="K25" s="47">
        <f t="shared" si="2"/>
        <v>0</v>
      </c>
      <c r="L25" s="48">
        <f>C25+F25+I25</f>
        <v>0</v>
      </c>
      <c r="M25" s="48">
        <f>D25+G25+J25</f>
        <v>0</v>
      </c>
      <c r="N25" s="48">
        <f t="shared" si="3"/>
        <v>0</v>
      </c>
    </row>
    <row r="26" spans="1:14" ht="31.5">
      <c r="A26" s="14" t="s">
        <v>76</v>
      </c>
      <c r="B26" s="12" t="s">
        <v>53</v>
      </c>
      <c r="C26" s="49">
        <v>0</v>
      </c>
      <c r="D26" s="49">
        <v>0</v>
      </c>
      <c r="E26" s="47">
        <v>0</v>
      </c>
      <c r="F26" s="47">
        <v>0</v>
      </c>
      <c r="G26" s="49">
        <v>0</v>
      </c>
      <c r="H26" s="47">
        <v>0</v>
      </c>
      <c r="I26" s="47">
        <v>0</v>
      </c>
      <c r="J26" s="49">
        <v>0</v>
      </c>
      <c r="K26" s="47">
        <v>0</v>
      </c>
      <c r="L26" s="48">
        <v>0</v>
      </c>
      <c r="M26" s="48">
        <v>0</v>
      </c>
      <c r="N26" s="48">
        <v>0</v>
      </c>
    </row>
    <row r="27" spans="1:14" ht="47.25">
      <c r="A27" s="14" t="s">
        <v>77</v>
      </c>
      <c r="B27" s="12" t="s">
        <v>54</v>
      </c>
      <c r="C27" s="49">
        <v>0</v>
      </c>
      <c r="D27" s="49">
        <v>0</v>
      </c>
      <c r="E27" s="47">
        <v>0</v>
      </c>
      <c r="F27" s="47">
        <v>0</v>
      </c>
      <c r="G27" s="49">
        <v>0</v>
      </c>
      <c r="H27" s="47">
        <v>0</v>
      </c>
      <c r="I27" s="47">
        <v>0</v>
      </c>
      <c r="J27" s="49">
        <v>0</v>
      </c>
      <c r="K27" s="47">
        <v>0</v>
      </c>
      <c r="L27" s="48">
        <v>0</v>
      </c>
      <c r="M27" s="48">
        <v>0</v>
      </c>
      <c r="N27" s="48">
        <v>0</v>
      </c>
    </row>
    <row r="28" spans="1:14" ht="47.25">
      <c r="A28" s="14" t="s">
        <v>97</v>
      </c>
      <c r="B28" s="12" t="s">
        <v>98</v>
      </c>
      <c r="C28" s="49">
        <v>0</v>
      </c>
      <c r="D28" s="49">
        <v>0</v>
      </c>
      <c r="E28" s="47">
        <v>0</v>
      </c>
      <c r="F28" s="47">
        <v>0</v>
      </c>
      <c r="G28" s="53">
        <v>0</v>
      </c>
      <c r="H28" s="47">
        <v>0</v>
      </c>
      <c r="I28" s="47">
        <v>0</v>
      </c>
      <c r="J28" s="53">
        <v>0</v>
      </c>
      <c r="K28" s="47">
        <v>0</v>
      </c>
      <c r="L28" s="48">
        <v>0</v>
      </c>
      <c r="M28" s="48">
        <v>0</v>
      </c>
      <c r="N28" s="48">
        <v>0</v>
      </c>
    </row>
    <row r="29" spans="1:15" ht="63">
      <c r="A29" s="14" t="s">
        <v>78</v>
      </c>
      <c r="B29" s="12" t="s">
        <v>61</v>
      </c>
      <c r="C29" s="63">
        <v>523.98</v>
      </c>
      <c r="D29" s="63">
        <v>523.98</v>
      </c>
      <c r="E29" s="64">
        <f t="shared" si="0"/>
        <v>0</v>
      </c>
      <c r="F29" s="64">
        <v>543.71</v>
      </c>
      <c r="G29" s="64">
        <v>543.71</v>
      </c>
      <c r="H29" s="64">
        <f t="shared" si="1"/>
        <v>0</v>
      </c>
      <c r="I29" s="64">
        <v>562.14</v>
      </c>
      <c r="J29" s="64">
        <v>562.14</v>
      </c>
      <c r="K29" s="64">
        <f t="shared" si="2"/>
        <v>0</v>
      </c>
      <c r="L29" s="62">
        <f>C29+F29+I29</f>
        <v>1629.83</v>
      </c>
      <c r="M29" s="62">
        <f>D29+G29+J29</f>
        <v>1629.83</v>
      </c>
      <c r="N29" s="62">
        <f t="shared" si="3"/>
        <v>0</v>
      </c>
      <c r="O29" s="66"/>
    </row>
    <row r="30" spans="1:14" ht="47.25">
      <c r="A30" s="14" t="s">
        <v>79</v>
      </c>
      <c r="B30" s="12" t="s">
        <v>55</v>
      </c>
      <c r="C30" s="49">
        <v>0</v>
      </c>
      <c r="D30" s="49">
        <v>0</v>
      </c>
      <c r="E30" s="47">
        <f t="shared" si="0"/>
        <v>0</v>
      </c>
      <c r="F30" s="47">
        <v>0</v>
      </c>
      <c r="G30" s="49">
        <v>0</v>
      </c>
      <c r="H30" s="47">
        <f t="shared" si="1"/>
        <v>0</v>
      </c>
      <c r="I30" s="47">
        <v>0</v>
      </c>
      <c r="J30" s="49">
        <v>0</v>
      </c>
      <c r="K30" s="47">
        <f t="shared" si="2"/>
        <v>0</v>
      </c>
      <c r="L30" s="48">
        <f>C30+F30+I30</f>
        <v>0</v>
      </c>
      <c r="M30" s="48">
        <f>D30+G30+J30</f>
        <v>0</v>
      </c>
      <c r="N30" s="48">
        <f t="shared" si="3"/>
        <v>0</v>
      </c>
    </row>
    <row r="31" spans="1:14" ht="47.25">
      <c r="A31" s="32" t="s">
        <v>80</v>
      </c>
      <c r="B31" s="12" t="s">
        <v>57</v>
      </c>
      <c r="C31" s="49">
        <v>0</v>
      </c>
      <c r="D31" s="49">
        <v>0</v>
      </c>
      <c r="E31" s="47">
        <f t="shared" si="0"/>
        <v>0</v>
      </c>
      <c r="F31" s="50">
        <v>0</v>
      </c>
      <c r="G31" s="49">
        <f>D31</f>
        <v>0</v>
      </c>
      <c r="H31" s="47">
        <f t="shared" si="1"/>
        <v>0</v>
      </c>
      <c r="I31" s="47">
        <v>0</v>
      </c>
      <c r="J31" s="49">
        <f>D31</f>
        <v>0</v>
      </c>
      <c r="K31" s="47">
        <f t="shared" si="2"/>
        <v>0</v>
      </c>
      <c r="L31" s="48">
        <v>0</v>
      </c>
      <c r="M31" s="48">
        <v>0</v>
      </c>
      <c r="N31" s="48">
        <f t="shared" si="3"/>
        <v>0</v>
      </c>
    </row>
    <row r="32" spans="1:14" ht="31.5">
      <c r="A32" s="14" t="s">
        <v>81</v>
      </c>
      <c r="B32" s="13" t="s">
        <v>45</v>
      </c>
      <c r="C32" s="49">
        <v>0</v>
      </c>
      <c r="D32" s="49">
        <v>0</v>
      </c>
      <c r="E32" s="47">
        <f t="shared" si="0"/>
        <v>0</v>
      </c>
      <c r="F32" s="47">
        <v>0</v>
      </c>
      <c r="G32" s="49">
        <v>0</v>
      </c>
      <c r="H32" s="47">
        <f t="shared" si="1"/>
        <v>0</v>
      </c>
      <c r="I32" s="47">
        <v>0</v>
      </c>
      <c r="J32" s="49">
        <v>0</v>
      </c>
      <c r="K32" s="47">
        <f t="shared" si="2"/>
        <v>0</v>
      </c>
      <c r="L32" s="48">
        <v>0</v>
      </c>
      <c r="M32" s="48">
        <v>0</v>
      </c>
      <c r="N32" s="48">
        <f t="shared" si="3"/>
        <v>0</v>
      </c>
    </row>
    <row r="33" spans="1:14" ht="15.75">
      <c r="A33" s="14" t="s">
        <v>99</v>
      </c>
      <c r="B33" s="13" t="s">
        <v>101</v>
      </c>
      <c r="C33" s="49">
        <v>47.981</v>
      </c>
      <c r="D33" s="49">
        <v>47.981</v>
      </c>
      <c r="E33" s="47">
        <f t="shared" si="0"/>
        <v>0</v>
      </c>
      <c r="F33" s="47">
        <v>51.484</v>
      </c>
      <c r="G33" s="47">
        <v>51.484</v>
      </c>
      <c r="H33" s="47">
        <f t="shared" si="1"/>
        <v>0</v>
      </c>
      <c r="I33" s="47">
        <v>55.242</v>
      </c>
      <c r="J33" s="53">
        <v>55.242</v>
      </c>
      <c r="K33" s="47">
        <f t="shared" si="2"/>
        <v>0</v>
      </c>
      <c r="L33" s="58">
        <f aca="true" t="shared" si="4" ref="L33:M38">C33+F33+I33</f>
        <v>154.707</v>
      </c>
      <c r="M33" s="58">
        <f t="shared" si="4"/>
        <v>154.707</v>
      </c>
      <c r="N33" s="48">
        <f t="shared" si="3"/>
        <v>0</v>
      </c>
    </row>
    <row r="34" spans="1:15" ht="15.75">
      <c r="A34" s="14" t="s">
        <v>100</v>
      </c>
      <c r="B34" s="13" t="s">
        <v>102</v>
      </c>
      <c r="C34" s="63">
        <f>291.57+120.59+63.84</f>
        <v>476</v>
      </c>
      <c r="D34" s="63">
        <f>291.57+120.59+63.84</f>
        <v>476</v>
      </c>
      <c r="E34" s="64">
        <f t="shared" si="0"/>
        <v>0</v>
      </c>
      <c r="F34" s="64">
        <f>305.392+120.59+66.25</f>
        <v>492.23199999999997</v>
      </c>
      <c r="G34" s="64">
        <f>305.392+120.59+66.25</f>
        <v>492.23199999999997</v>
      </c>
      <c r="H34" s="64">
        <f t="shared" si="1"/>
        <v>0</v>
      </c>
      <c r="I34" s="64">
        <f>317.816+120.59+68.489</f>
        <v>506.895</v>
      </c>
      <c r="J34" s="64">
        <f>317.816+120.59+68.489</f>
        <v>506.895</v>
      </c>
      <c r="K34" s="64">
        <f t="shared" si="2"/>
        <v>0</v>
      </c>
      <c r="L34" s="65">
        <f t="shared" si="4"/>
        <v>1475.127</v>
      </c>
      <c r="M34" s="65">
        <f t="shared" si="4"/>
        <v>1475.127</v>
      </c>
      <c r="N34" s="62">
        <f t="shared" si="3"/>
        <v>0</v>
      </c>
      <c r="O34" s="66"/>
    </row>
    <row r="35" spans="1:14" ht="63">
      <c r="A35" s="14" t="s">
        <v>82</v>
      </c>
      <c r="B35" s="13" t="s">
        <v>62</v>
      </c>
      <c r="C35" s="63">
        <f>638.655+284.672</f>
        <v>923.327</v>
      </c>
      <c r="D35" s="63">
        <f>638.655+284.672</f>
        <v>923.327</v>
      </c>
      <c r="E35" s="64">
        <f t="shared" si="0"/>
        <v>0</v>
      </c>
      <c r="F35" s="64">
        <f>662.765+295.419</f>
        <v>958.184</v>
      </c>
      <c r="G35" s="64">
        <f>662.765+295.419</f>
        <v>958.184</v>
      </c>
      <c r="H35" s="64">
        <f t="shared" si="1"/>
        <v>0</v>
      </c>
      <c r="I35" s="64">
        <f>685.16+305.4</f>
        <v>990.56</v>
      </c>
      <c r="J35" s="64">
        <f>685.16+305.4</f>
        <v>990.56</v>
      </c>
      <c r="K35" s="64">
        <f t="shared" si="2"/>
        <v>0</v>
      </c>
      <c r="L35" s="62">
        <f t="shared" si="4"/>
        <v>2872.071</v>
      </c>
      <c r="M35" s="62">
        <f t="shared" si="4"/>
        <v>2872.071</v>
      </c>
      <c r="N35" s="62">
        <f t="shared" si="3"/>
        <v>0</v>
      </c>
    </row>
    <row r="36" spans="1:14" ht="78.75">
      <c r="A36" s="14" t="s">
        <v>83</v>
      </c>
      <c r="B36" s="12" t="s">
        <v>56</v>
      </c>
      <c r="C36" s="63">
        <f>306.644+123.764</f>
        <v>430.408</v>
      </c>
      <c r="D36" s="63">
        <f>306.644+123.764</f>
        <v>430.408</v>
      </c>
      <c r="E36" s="64">
        <f t="shared" si="0"/>
        <v>0</v>
      </c>
      <c r="F36" s="64">
        <f>324.379+130.308</f>
        <v>454.687</v>
      </c>
      <c r="G36" s="64">
        <f>324.379+130.308</f>
        <v>454.687</v>
      </c>
      <c r="H36" s="64">
        <f t="shared" si="1"/>
        <v>0</v>
      </c>
      <c r="I36" s="64">
        <f>339.625+136.432</f>
        <v>476.057</v>
      </c>
      <c r="J36" s="64">
        <f>339.625+136.432</f>
        <v>476.057</v>
      </c>
      <c r="K36" s="64">
        <f t="shared" si="2"/>
        <v>0</v>
      </c>
      <c r="L36" s="62">
        <f t="shared" si="4"/>
        <v>1361.152</v>
      </c>
      <c r="M36" s="62">
        <f t="shared" si="4"/>
        <v>1361.152</v>
      </c>
      <c r="N36" s="62">
        <f t="shared" si="3"/>
        <v>0</v>
      </c>
    </row>
    <row r="37" spans="1:15" ht="31.5">
      <c r="A37" s="14" t="s">
        <v>84</v>
      </c>
      <c r="B37" s="13" t="s">
        <v>45</v>
      </c>
      <c r="C37" s="63">
        <f>69.51+37.377</f>
        <v>106.887</v>
      </c>
      <c r="D37" s="63">
        <f>69.51+37.377</f>
        <v>106.887</v>
      </c>
      <c r="E37" s="64">
        <f t="shared" si="0"/>
        <v>0</v>
      </c>
      <c r="F37" s="67">
        <f>73.78+39.353</f>
        <v>113.13300000000001</v>
      </c>
      <c r="G37" s="67">
        <f>73.78+39.353</f>
        <v>113.13300000000001</v>
      </c>
      <c r="H37" s="64">
        <f t="shared" si="1"/>
        <v>0</v>
      </c>
      <c r="I37" s="67">
        <f>77.25+41.203</f>
        <v>118.453</v>
      </c>
      <c r="J37" s="67">
        <f>77.25+41.203</f>
        <v>118.453</v>
      </c>
      <c r="K37" s="64">
        <f t="shared" si="2"/>
        <v>0</v>
      </c>
      <c r="L37" s="62">
        <f t="shared" si="4"/>
        <v>338.473</v>
      </c>
      <c r="M37" s="62">
        <f t="shared" si="4"/>
        <v>338.473</v>
      </c>
      <c r="N37" s="62">
        <f t="shared" si="3"/>
        <v>0</v>
      </c>
      <c r="O37" s="66"/>
    </row>
    <row r="38" spans="1:15" ht="63">
      <c r="A38" s="14"/>
      <c r="B38" s="13" t="s">
        <v>85</v>
      </c>
      <c r="C38" s="63">
        <f aca="true" t="shared" si="5" ref="C38:K38">C12+C13+C15+C16+C21+C29+C35</f>
        <v>8159.959</v>
      </c>
      <c r="D38" s="63">
        <f t="shared" si="5"/>
        <v>8159.959</v>
      </c>
      <c r="E38" s="63">
        <f t="shared" si="5"/>
        <v>0</v>
      </c>
      <c r="F38" s="63">
        <f>F12+F13+F15+F16+F21+F29+F35</f>
        <v>8467.947</v>
      </c>
      <c r="G38" s="63">
        <f t="shared" si="5"/>
        <v>8467.947</v>
      </c>
      <c r="H38" s="63">
        <f t="shared" si="5"/>
        <v>0</v>
      </c>
      <c r="I38" s="63">
        <f t="shared" si="5"/>
        <v>8754.104000000001</v>
      </c>
      <c r="J38" s="63">
        <f t="shared" si="5"/>
        <v>8754.104000000001</v>
      </c>
      <c r="K38" s="63">
        <f t="shared" si="5"/>
        <v>0</v>
      </c>
      <c r="L38" s="62">
        <f t="shared" si="4"/>
        <v>25382.010000000002</v>
      </c>
      <c r="M38" s="62">
        <f t="shared" si="4"/>
        <v>25382.010000000002</v>
      </c>
      <c r="N38" s="62">
        <f t="shared" si="3"/>
        <v>0</v>
      </c>
      <c r="O38" s="66"/>
    </row>
    <row r="39" spans="1:15" ht="47.25">
      <c r="A39" s="68" t="s">
        <v>33</v>
      </c>
      <c r="B39" s="69" t="s">
        <v>87</v>
      </c>
      <c r="C39" s="63">
        <f>C40+C41</f>
        <v>74.423</v>
      </c>
      <c r="D39" s="63">
        <f>D40+D41</f>
        <v>74.423</v>
      </c>
      <c r="E39" s="70">
        <f>D39-C39</f>
        <v>0</v>
      </c>
      <c r="F39" s="63">
        <f>F40+F41</f>
        <v>74.423</v>
      </c>
      <c r="G39" s="63">
        <f>G40+G41</f>
        <v>74.423</v>
      </c>
      <c r="H39" s="70">
        <f>G39-F39</f>
        <v>0</v>
      </c>
      <c r="I39" s="63">
        <f>I40+I41</f>
        <v>74.423</v>
      </c>
      <c r="J39" s="63">
        <f>J40+J41</f>
        <v>74.423</v>
      </c>
      <c r="K39" s="70">
        <f>J39-I39</f>
        <v>0</v>
      </c>
      <c r="L39" s="63">
        <f>L40+L41</f>
        <v>223.27900000000002</v>
      </c>
      <c r="M39" s="63">
        <f>M40+M41</f>
        <v>223.27900000000002</v>
      </c>
      <c r="N39" s="62">
        <f t="shared" si="3"/>
        <v>0</v>
      </c>
      <c r="O39" s="66"/>
    </row>
    <row r="40" spans="1:15" ht="99" customHeight="1">
      <c r="A40" s="68" t="s">
        <v>47</v>
      </c>
      <c r="B40" s="69" t="s">
        <v>86</v>
      </c>
      <c r="C40" s="59">
        <f>35.423+26.6</f>
        <v>62.023</v>
      </c>
      <c r="D40" s="59">
        <f>35.423+26.6</f>
        <v>62.023</v>
      </c>
      <c r="E40" s="60">
        <f>D40-C40</f>
        <v>0</v>
      </c>
      <c r="F40" s="59">
        <f>35.423+26.6</f>
        <v>62.023</v>
      </c>
      <c r="G40" s="59">
        <f>35.423+26.6</f>
        <v>62.023</v>
      </c>
      <c r="H40" s="60">
        <f>G40-F40</f>
        <v>0</v>
      </c>
      <c r="I40" s="59">
        <f>35.423+26.6</f>
        <v>62.023</v>
      </c>
      <c r="J40" s="59">
        <f>35.423+26.6</f>
        <v>62.023</v>
      </c>
      <c r="K40" s="60">
        <f>J40-I40</f>
        <v>0</v>
      </c>
      <c r="L40" s="62">
        <f>C40+F40+I40</f>
        <v>186.06900000000002</v>
      </c>
      <c r="M40" s="62">
        <f>D40+G40+J40</f>
        <v>186.06900000000002</v>
      </c>
      <c r="N40" s="62">
        <f>L40-M40</f>
        <v>0</v>
      </c>
      <c r="O40" s="66"/>
    </row>
    <row r="41" spans="1:14" ht="31.5">
      <c r="A41" s="14" t="s">
        <v>90</v>
      </c>
      <c r="B41" s="13" t="s">
        <v>89</v>
      </c>
      <c r="C41" s="59">
        <v>12.4</v>
      </c>
      <c r="D41" s="59">
        <v>12.4</v>
      </c>
      <c r="E41" s="60">
        <v>0</v>
      </c>
      <c r="F41" s="60">
        <v>12.4</v>
      </c>
      <c r="G41" s="59">
        <v>12.4</v>
      </c>
      <c r="H41" s="60">
        <v>0</v>
      </c>
      <c r="I41" s="60">
        <v>12.4</v>
      </c>
      <c r="J41" s="59">
        <v>12.4</v>
      </c>
      <c r="K41" s="60">
        <v>0</v>
      </c>
      <c r="L41" s="61">
        <v>37.21</v>
      </c>
      <c r="M41" s="61">
        <v>37.21</v>
      </c>
      <c r="N41" s="56">
        <v>0</v>
      </c>
    </row>
    <row r="42" spans="1:14" ht="110.25">
      <c r="A42" s="32" t="s">
        <v>91</v>
      </c>
      <c r="B42" s="34" t="s">
        <v>88</v>
      </c>
      <c r="C42" s="54">
        <v>0</v>
      </c>
      <c r="D42" s="54">
        <v>0</v>
      </c>
      <c r="E42" s="55">
        <v>0</v>
      </c>
      <c r="F42" s="55">
        <v>0</v>
      </c>
      <c r="G42" s="54">
        <v>0</v>
      </c>
      <c r="H42" s="55">
        <v>0</v>
      </c>
      <c r="I42" s="55">
        <v>0</v>
      </c>
      <c r="J42" s="54">
        <v>0</v>
      </c>
      <c r="K42" s="55">
        <v>0</v>
      </c>
      <c r="L42" s="56">
        <v>0</v>
      </c>
      <c r="M42" s="56">
        <v>0</v>
      </c>
      <c r="N42" s="56">
        <v>0</v>
      </c>
    </row>
    <row r="43" spans="1:15" ht="47.25">
      <c r="A43" s="68"/>
      <c r="B43" s="69" t="s">
        <v>92</v>
      </c>
      <c r="C43" s="59">
        <f>C40+C41</f>
        <v>74.423</v>
      </c>
      <c r="D43" s="59">
        <f>D40+D41</f>
        <v>74.423</v>
      </c>
      <c r="E43" s="59">
        <f>D43-C43</f>
        <v>0</v>
      </c>
      <c r="F43" s="59">
        <f>F40+F41</f>
        <v>74.423</v>
      </c>
      <c r="G43" s="59">
        <f>G40+G41</f>
        <v>74.423</v>
      </c>
      <c r="H43" s="59">
        <f>G43-F43</f>
        <v>0</v>
      </c>
      <c r="I43" s="59">
        <f>I40+I41</f>
        <v>74.423</v>
      </c>
      <c r="J43" s="59">
        <f>J40+J41</f>
        <v>74.423</v>
      </c>
      <c r="K43" s="59">
        <f>J43-I43</f>
        <v>0</v>
      </c>
      <c r="L43" s="59">
        <f>L40+L41</f>
        <v>223.27900000000002</v>
      </c>
      <c r="M43" s="59">
        <f>M40+M41</f>
        <v>223.27900000000002</v>
      </c>
      <c r="N43" s="59">
        <f>M43-L43</f>
        <v>0</v>
      </c>
      <c r="O43" s="66"/>
    </row>
    <row r="44" spans="1:15" ht="126">
      <c r="A44" s="37" t="s">
        <v>93</v>
      </c>
      <c r="B44" s="13" t="s">
        <v>94</v>
      </c>
      <c r="C44" s="62">
        <f aca="true" t="shared" si="6" ref="C44:K44">C38+C43</f>
        <v>8234.382</v>
      </c>
      <c r="D44" s="62">
        <f t="shared" si="6"/>
        <v>8234.382</v>
      </c>
      <c r="E44" s="62">
        <f t="shared" si="6"/>
        <v>0</v>
      </c>
      <c r="F44" s="62">
        <f t="shared" si="6"/>
        <v>8542.37</v>
      </c>
      <c r="G44" s="62">
        <f t="shared" si="6"/>
        <v>8542.37</v>
      </c>
      <c r="H44" s="62">
        <f t="shared" si="6"/>
        <v>0</v>
      </c>
      <c r="I44" s="62">
        <f t="shared" si="6"/>
        <v>8828.527000000002</v>
      </c>
      <c r="J44" s="62">
        <f t="shared" si="6"/>
        <v>8828.527000000002</v>
      </c>
      <c r="K44" s="62">
        <f t="shared" si="6"/>
        <v>0</v>
      </c>
      <c r="L44" s="62">
        <f>C44+F44+I44</f>
        <v>25605.279000000002</v>
      </c>
      <c r="M44" s="62">
        <f>D44+G44+J44</f>
        <v>25605.279000000002</v>
      </c>
      <c r="N44" s="62">
        <f t="shared" si="3"/>
        <v>0</v>
      </c>
      <c r="O44" s="57"/>
    </row>
  </sheetData>
  <sheetProtection/>
  <mergeCells count="10">
    <mergeCell ref="L7:N7"/>
    <mergeCell ref="A7:A8"/>
    <mergeCell ref="B7:B8"/>
    <mergeCell ref="C7:E7"/>
    <mergeCell ref="C2:E2"/>
    <mergeCell ref="A5:K5"/>
    <mergeCell ref="F7:H7"/>
    <mergeCell ref="I7:K7"/>
    <mergeCell ref="A4:K4"/>
    <mergeCell ref="H2:K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Layout" workbookViewId="0" topLeftCell="A1">
      <selection activeCell="M5" sqref="M5"/>
    </sheetView>
  </sheetViews>
  <sheetFormatPr defaultColWidth="9.140625" defaultRowHeight="12.75"/>
  <cols>
    <col min="1" max="1" width="4.28125" style="19" customWidth="1"/>
    <col min="2" max="2" width="30.28125" style="19" customWidth="1"/>
    <col min="3" max="9" width="13.00390625" style="19" customWidth="1"/>
    <col min="10" max="11" width="9.140625" style="19" customWidth="1"/>
    <col min="12" max="12" width="9.8515625" style="19" customWidth="1"/>
    <col min="13" max="16384" width="9.140625" style="19" customWidth="1"/>
  </cols>
  <sheetData>
    <row r="1" spans="6:12" ht="57.75" customHeight="1">
      <c r="F1" s="20"/>
      <c r="G1" s="82" t="s">
        <v>105</v>
      </c>
      <c r="H1" s="86"/>
      <c r="I1" s="86"/>
      <c r="J1" s="21"/>
      <c r="K1" s="21"/>
      <c r="L1" s="21"/>
    </row>
    <row r="3" spans="1:12" ht="65.25" customHeight="1">
      <c r="A3" s="87" t="s">
        <v>108</v>
      </c>
      <c r="B3" s="87"/>
      <c r="C3" s="87"/>
      <c r="D3" s="87"/>
      <c r="E3" s="87"/>
      <c r="F3" s="87"/>
      <c r="G3" s="87"/>
      <c r="H3" s="87"/>
      <c r="I3" s="87"/>
      <c r="J3" s="22"/>
      <c r="K3" s="22"/>
      <c r="L3" s="22"/>
    </row>
    <row r="5" spans="1:9" s="23" customFormat="1" ht="50.25" customHeight="1">
      <c r="A5" s="88" t="s">
        <v>6</v>
      </c>
      <c r="B5" s="88" t="s">
        <v>11</v>
      </c>
      <c r="C5" s="88" t="s">
        <v>8</v>
      </c>
      <c r="D5" s="88" t="s">
        <v>25</v>
      </c>
      <c r="E5" s="88"/>
      <c r="F5" s="88"/>
      <c r="G5" s="88"/>
      <c r="H5" s="88"/>
      <c r="I5" s="88"/>
    </row>
    <row r="6" spans="1:9" s="23" customFormat="1" ht="55.5" customHeight="1">
      <c r="A6" s="88"/>
      <c r="B6" s="88"/>
      <c r="C6" s="88"/>
      <c r="D6" s="24" t="s">
        <v>26</v>
      </c>
      <c r="E6" s="24" t="s">
        <v>27</v>
      </c>
      <c r="F6" s="24" t="s">
        <v>28</v>
      </c>
      <c r="G6" s="24" t="s">
        <v>29</v>
      </c>
      <c r="H6" s="11" t="s">
        <v>30</v>
      </c>
      <c r="I6" s="11" t="s">
        <v>31</v>
      </c>
    </row>
    <row r="7" spans="1:9" s="23" customFormat="1" ht="15.75">
      <c r="A7" s="18">
        <v>1</v>
      </c>
      <c r="B7" s="18">
        <v>2</v>
      </c>
      <c r="C7" s="18">
        <v>3</v>
      </c>
      <c r="D7" s="25">
        <v>4</v>
      </c>
      <c r="E7" s="25">
        <v>5</v>
      </c>
      <c r="F7" s="25">
        <v>6</v>
      </c>
      <c r="G7" s="25">
        <v>7</v>
      </c>
      <c r="H7" s="26"/>
      <c r="I7" s="26"/>
    </row>
    <row r="8" spans="1:9" s="23" customFormat="1" ht="52.5" customHeight="1">
      <c r="A8" s="18" t="s">
        <v>32</v>
      </c>
      <c r="B8" s="40" t="s">
        <v>12</v>
      </c>
      <c r="C8" s="18" t="s">
        <v>13</v>
      </c>
      <c r="D8" s="41">
        <v>130.94</v>
      </c>
      <c r="E8" s="41">
        <v>136.44</v>
      </c>
      <c r="F8" s="42">
        <v>136.44</v>
      </c>
      <c r="G8" s="41">
        <v>140.94</v>
      </c>
      <c r="H8" s="42">
        <v>140.94</v>
      </c>
      <c r="I8" s="42">
        <v>145.73</v>
      </c>
    </row>
    <row r="9" spans="1:9" ht="52.5" customHeight="1">
      <c r="A9" s="18" t="s">
        <v>33</v>
      </c>
      <c r="B9" s="40" t="s">
        <v>14</v>
      </c>
      <c r="C9" s="18" t="s">
        <v>13</v>
      </c>
      <c r="D9" s="41">
        <v>154.51</v>
      </c>
      <c r="E9" s="41">
        <v>161</v>
      </c>
      <c r="F9" s="41">
        <v>161</v>
      </c>
      <c r="G9" s="41">
        <v>166.31</v>
      </c>
      <c r="H9" s="43">
        <v>166.31</v>
      </c>
      <c r="I9" s="43">
        <v>171.97</v>
      </c>
    </row>
    <row r="11" spans="1:9" ht="56.25" customHeight="1">
      <c r="A11" s="85" t="s">
        <v>106</v>
      </c>
      <c r="B11" s="85"/>
      <c r="C11" s="85"/>
      <c r="D11" s="85"/>
      <c r="E11" s="85"/>
      <c r="F11" s="85"/>
      <c r="G11" s="85"/>
      <c r="H11" s="85"/>
      <c r="I11" s="85"/>
    </row>
  </sheetData>
  <sheetProtection/>
  <mergeCells count="7">
    <mergeCell ref="A11:I11"/>
    <mergeCell ref="G1:I1"/>
    <mergeCell ref="A3:I3"/>
    <mergeCell ref="A5:A6"/>
    <mergeCell ref="B5:B6"/>
    <mergeCell ref="C5:C6"/>
    <mergeCell ref="D5:I5"/>
  </mergeCells>
  <printOptions/>
  <pageMargins left="1.1811023622047245" right="0.5905511811023623" top="0.7874015748031497" bottom="0.7874015748031497" header="0.31496062992125984" footer="0.31496062992125984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</cp:lastModifiedBy>
  <cp:lastPrinted>2013-11-20T08:13:42Z</cp:lastPrinted>
  <dcterms:created xsi:type="dcterms:W3CDTF">1996-10-08T23:32:33Z</dcterms:created>
  <dcterms:modified xsi:type="dcterms:W3CDTF">2013-11-20T08:26:52Z</dcterms:modified>
  <cp:category/>
  <cp:version/>
  <cp:contentType/>
  <cp:contentStatus/>
</cp:coreProperties>
</file>